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remyu\Downloads\"/>
    </mc:Choice>
  </mc:AlternateContent>
  <xr:revisionPtr revIDLastSave="0" documentId="8_{8EB9D6F9-1C17-44C0-893B-778793FDE537}" xr6:coauthVersionLast="36" xr6:coauthVersionMax="36" xr10:uidLastSave="{00000000-0000-0000-0000-000000000000}"/>
  <bookViews>
    <workbookView xWindow="0" yWindow="0" windowWidth="28800" windowHeight="12105" xr2:uid="{8C32C4A9-A8B0-4CD1-BF0D-1584D9AB03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D15" i="1"/>
  <c r="B15" i="1"/>
  <c r="A15" i="1"/>
  <c r="E14" i="1"/>
  <c r="D14" i="1"/>
  <c r="C14" i="1"/>
  <c r="B14" i="1"/>
  <c r="A14" i="1"/>
  <c r="E13" i="1"/>
  <c r="D13" i="1"/>
  <c r="C13" i="1"/>
  <c r="B13" i="1"/>
  <c r="A13" i="1"/>
  <c r="E12" i="1"/>
  <c r="D12" i="1"/>
  <c r="C12" i="1"/>
  <c r="B12" i="1"/>
  <c r="A12" i="1"/>
  <c r="E11" i="1"/>
  <c r="D11" i="1"/>
  <c r="C11" i="1"/>
  <c r="B11" i="1"/>
  <c r="A11" i="1"/>
  <c r="E10" i="1"/>
  <c r="D10" i="1"/>
  <c r="C10" i="1"/>
  <c r="B10" i="1"/>
  <c r="A10" i="1"/>
  <c r="E9" i="1"/>
  <c r="D9" i="1"/>
  <c r="C9" i="1"/>
  <c r="B9" i="1"/>
  <c r="A9" i="1"/>
  <c r="E8" i="1"/>
  <c r="D8" i="1"/>
  <c r="C8" i="1"/>
  <c r="B8" i="1"/>
  <c r="A8" i="1"/>
  <c r="E7" i="1"/>
  <c r="D7" i="1"/>
  <c r="C7" i="1"/>
  <c r="B7" i="1"/>
  <c r="A7" i="1"/>
  <c r="E6" i="1"/>
  <c r="D6" i="1"/>
  <c r="C6" i="1"/>
  <c r="B6" i="1"/>
  <c r="A6" i="1"/>
  <c r="E5" i="1"/>
  <c r="D5" i="1"/>
  <c r="C5" i="1"/>
  <c r="B5" i="1"/>
  <c r="A5" i="1"/>
  <c r="E4" i="1"/>
  <c r="D4" i="1"/>
  <c r="C4" i="1"/>
  <c r="B4" i="1"/>
  <c r="A4" i="1"/>
  <c r="E3" i="1"/>
  <c r="D3" i="1"/>
  <c r="C3" i="1"/>
  <c r="A3" i="1"/>
  <c r="E2" i="1"/>
  <c r="D2" i="1"/>
  <c r="C2" i="1"/>
  <c r="B2" i="1"/>
  <c r="A2" i="1"/>
</calcChain>
</file>

<file path=xl/sharedStrings.xml><?xml version="1.0" encoding="utf-8"?>
<sst xmlns="http://schemas.openxmlformats.org/spreadsheetml/2006/main" count="8" uniqueCount="8">
  <si>
    <t>Name</t>
  </si>
  <si>
    <t>Description</t>
  </si>
  <si>
    <t>Primary Sector</t>
  </si>
  <si>
    <t>Founded</t>
  </si>
  <si>
    <t>Funding Stage</t>
  </si>
  <si>
    <t>Funds $bn.</t>
  </si>
  <si>
    <t>Monetization, Engagement, Analytics, and Discovery Solutions</t>
  </si>
  <si>
    <t>Enterprise, IT &amp; Data Infrastructure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</si>
</sst>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35A97-54D9-4F04-B154-0EB080663756}">
  <dimension ref="A1:F15"/>
  <sheetViews>
    <sheetView tabSelected="1" workbookViewId="0">
      <selection activeCell="C9" sqref="C9"/>
    </sheetView>
  </sheetViews>
  <sheetFormatPr defaultRowHeight="15" x14ac:dyDescent="0.25"/>
  <cols>
    <col min="1" max="1" width="19" bestFit="1" customWidth="1"/>
    <col min="2" max="2" width="63" bestFit="1" customWidth="1"/>
    <col min="3" max="3" width="32.28515625" bestFit="1" customWidth="1"/>
    <col min="4" max="4" width="8.85546875" bestFit="1" customWidth="1"/>
    <col min="5" max="5" width="13.5703125" bestFit="1" customWidth="1"/>
    <col min="6" max="6" width="10.5703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tr">
        <f>"Mobileye"</f>
        <v>Mobileye</v>
      </c>
      <c r="B2" s="2" t="str">
        <f>"Autonomous Driving and Driver-assist Technologies"</f>
        <v>Autonomous Driving and Driver-assist Technologies</v>
      </c>
      <c r="C2" s="2" t="str">
        <f>"Smart Mobility"</f>
        <v>Smart Mobility</v>
      </c>
      <c r="D2" s="2" t="str">
        <f>"1999"</f>
        <v>1999</v>
      </c>
      <c r="E2" s="2" t="str">
        <f>"Public"</f>
        <v>Public</v>
      </c>
      <c r="F2" s="2">
        <v>2.35</v>
      </c>
    </row>
    <row r="3" spans="1:6" x14ac:dyDescent="0.25">
      <c r="A3" s="2" t="str">
        <f>"ironSource"</f>
        <v>ironSource</v>
      </c>
      <c r="B3" s="2" t="s">
        <v>6</v>
      </c>
      <c r="C3" s="2" t="str">
        <f>"Retail &amp; Marketing"</f>
        <v>Retail &amp; Marketing</v>
      </c>
      <c r="D3" s="2" t="str">
        <f>"2010"</f>
        <v>2010</v>
      </c>
      <c r="E3" s="2" t="str">
        <f>"Public"</f>
        <v>Public</v>
      </c>
      <c r="F3" s="2">
        <v>2.25</v>
      </c>
    </row>
    <row r="4" spans="1:6" x14ac:dyDescent="0.25">
      <c r="A4" s="2" t="str">
        <f>"Navan"</f>
        <v>Navan</v>
      </c>
      <c r="B4" s="2" t="str">
        <f>"Corporate Travel and Expense Management"</f>
        <v>Corporate Travel and Expense Management</v>
      </c>
      <c r="C4" s="2" t="str">
        <f>"FinTech"</f>
        <v>FinTech</v>
      </c>
      <c r="D4" s="2" t="str">
        <f>"2015"</f>
        <v>2015</v>
      </c>
      <c r="E4" s="2" t="str">
        <f>"G"</f>
        <v>G</v>
      </c>
      <c r="F4" s="2">
        <v>2.2400000000000002</v>
      </c>
    </row>
    <row r="5" spans="1:6" x14ac:dyDescent="0.25">
      <c r="A5" s="2" t="str">
        <f>"SentinelOne"</f>
        <v>SentinelOne</v>
      </c>
      <c r="B5" s="2" t="str">
        <f>"Autonomous AI Endpoint Security Platform"</f>
        <v>Autonomous AI Endpoint Security Platform</v>
      </c>
      <c r="C5" s="2" t="str">
        <f>"Security Technologies"</f>
        <v>Security Technologies</v>
      </c>
      <c r="D5" s="2" t="str">
        <f>"2013"</f>
        <v>2013</v>
      </c>
      <c r="E5" s="2" t="str">
        <f>"Public"</f>
        <v>Public</v>
      </c>
      <c r="F5" s="2">
        <v>1.9</v>
      </c>
    </row>
    <row r="6" spans="1:6" x14ac:dyDescent="0.25">
      <c r="A6" s="2" t="str">
        <f>"Playtika"</f>
        <v>Playtika</v>
      </c>
      <c r="B6" s="2" t="str">
        <f>"Computer and Mobile Games"</f>
        <v>Computer and Mobile Games</v>
      </c>
      <c r="C6" s="2" t="str">
        <f>"Content &amp; Media"</f>
        <v>Content &amp; Media</v>
      </c>
      <c r="D6" s="2" t="str">
        <f>"2010"</f>
        <v>2010</v>
      </c>
      <c r="E6" s="2" t="str">
        <f>"Public"</f>
        <v>Public</v>
      </c>
      <c r="F6" s="2">
        <v>1.88</v>
      </c>
    </row>
    <row r="7" spans="1:6" x14ac:dyDescent="0.25">
      <c r="A7" s="2" t="str">
        <f>"ICL"</f>
        <v>ICL</v>
      </c>
      <c r="B7" s="2" t="str">
        <f>"Fertilizers and Specialty Minerals"</f>
        <v>Fertilizers and Specialty Minerals</v>
      </c>
      <c r="C7" s="2" t="str">
        <f>"AgriFood-tech &amp; Water"</f>
        <v>AgriFood-tech &amp; Water</v>
      </c>
      <c r="D7" s="2" t="str">
        <f>"1968"</f>
        <v>1968</v>
      </c>
      <c r="E7" s="2" t="str">
        <f>"Public"</f>
        <v>Public</v>
      </c>
      <c r="F7" s="2">
        <v>1.77</v>
      </c>
    </row>
    <row r="8" spans="1:6" x14ac:dyDescent="0.25">
      <c r="A8" s="2" t="str">
        <f>"Nano Dimension"</f>
        <v>Nano Dimension</v>
      </c>
      <c r="B8" s="2" t="str">
        <f>"Additive Electronics Provider"</f>
        <v>Additive Electronics Provider</v>
      </c>
      <c r="C8" s="2" t="str">
        <f>"Industrial Technologies"</f>
        <v>Industrial Technologies</v>
      </c>
      <c r="D8" s="2" t="str">
        <f>"2012"</f>
        <v>2012</v>
      </c>
      <c r="E8" s="2" t="str">
        <f>"Mature"</f>
        <v>Mature</v>
      </c>
      <c r="F8" s="2">
        <v>1.6</v>
      </c>
    </row>
    <row r="9" spans="1:6" x14ac:dyDescent="0.25">
      <c r="A9" s="2" t="str">
        <f>"Snyk"</f>
        <v>Snyk</v>
      </c>
      <c r="B9" s="2" t="str">
        <f>"Developer Security Platform"</f>
        <v>Developer Security Platform</v>
      </c>
      <c r="C9" s="2" t="str">
        <f>"Security Technologies"</f>
        <v>Security Technologies</v>
      </c>
      <c r="D9" s="2" t="str">
        <f>"2015"</f>
        <v>2015</v>
      </c>
      <c r="E9" s="2" t="str">
        <f>"G"</f>
        <v>G</v>
      </c>
      <c r="F9" s="2">
        <v>1.58</v>
      </c>
    </row>
    <row r="10" spans="1:6" x14ac:dyDescent="0.25">
      <c r="A10" s="2" t="str">
        <f>"SolarEdge"</f>
        <v>SolarEdge</v>
      </c>
      <c r="B10" s="2" t="str">
        <f>"Distributed Solar Power Harvesting and Module-level PV Monitoring"</f>
        <v>Distributed Solar Power Harvesting and Module-level PV Monitoring</v>
      </c>
      <c r="C10" s="2" t="str">
        <f>"Energy-tech"</f>
        <v>Energy-tech</v>
      </c>
      <c r="D10" s="2" t="str">
        <f>"2006"</f>
        <v>2006</v>
      </c>
      <c r="E10" s="2" t="str">
        <f>"Public"</f>
        <v>Public</v>
      </c>
      <c r="F10" s="2">
        <v>1.48</v>
      </c>
    </row>
    <row r="11" spans="1:6" x14ac:dyDescent="0.25">
      <c r="A11" s="2" t="str">
        <f>"Hippo Insurance"</f>
        <v>Hippo Insurance</v>
      </c>
      <c r="B11" s="2" t="str">
        <f>"AI-based Property Insurance"</f>
        <v>AI-based Property Insurance</v>
      </c>
      <c r="C11" s="2" t="str">
        <f>"FinTech"</f>
        <v>FinTech</v>
      </c>
      <c r="D11" s="2" t="str">
        <f>"2015"</f>
        <v>2015</v>
      </c>
      <c r="E11" s="2" t="str">
        <f>"Public"</f>
        <v>Public</v>
      </c>
      <c r="F11" s="2">
        <v>1.26</v>
      </c>
    </row>
    <row r="12" spans="1:6" x14ac:dyDescent="0.25">
      <c r="A12" s="2" t="str">
        <f>"Ormat Technologies"</f>
        <v>Ormat Technologies</v>
      </c>
      <c r="B12" s="2" t="str">
        <f>"Geothermal and Waste Heat Power"</f>
        <v>Geothermal and Waste Heat Power</v>
      </c>
      <c r="C12" s="2" t="str">
        <f>"Energy-tech"</f>
        <v>Energy-tech</v>
      </c>
      <c r="D12" s="2" t="str">
        <f>"1965"</f>
        <v>1965</v>
      </c>
      <c r="E12" s="2" t="str">
        <f>"Public"</f>
        <v>Public</v>
      </c>
      <c r="F12" s="2">
        <v>1.19</v>
      </c>
    </row>
    <row r="13" spans="1:6" x14ac:dyDescent="0.25">
      <c r="A13" s="2" t="str">
        <f>"Fireblocks"</f>
        <v>Fireblocks</v>
      </c>
      <c r="B13" s="2" t="str">
        <f>"End-to-end Security Platform for Transferring Digital Assets"</f>
        <v>End-to-end Security Platform for Transferring Digital Assets</v>
      </c>
      <c r="C13" s="2" t="str">
        <f>"FinTech"</f>
        <v>FinTech</v>
      </c>
      <c r="D13" s="2" t="str">
        <f>"2018"</f>
        <v>2018</v>
      </c>
      <c r="E13" s="2" t="str">
        <f>"E"</f>
        <v>E</v>
      </c>
      <c r="F13" s="2">
        <v>1.04</v>
      </c>
    </row>
    <row r="14" spans="1:6" x14ac:dyDescent="0.25">
      <c r="A14" s="2" t="str">
        <f>"Via"</f>
        <v>Via</v>
      </c>
      <c r="B14" s="2" t="str">
        <f>"Urban Transportation Optimization Platform"</f>
        <v>Urban Transportation Optimization Platform</v>
      </c>
      <c r="C14" s="2" t="str">
        <f>"Smart Mobility"</f>
        <v>Smart Mobility</v>
      </c>
      <c r="D14" s="2" t="str">
        <f>"2012"</f>
        <v>2012</v>
      </c>
      <c r="E14" s="2" t="str">
        <f>"G"</f>
        <v>G</v>
      </c>
      <c r="F14" s="2">
        <v>1.03</v>
      </c>
    </row>
    <row r="15" spans="1:6" x14ac:dyDescent="0.25">
      <c r="A15" s="2" t="str">
        <f>"Trax Retail"</f>
        <v>Trax Retail</v>
      </c>
      <c r="B15" s="2" t="str">
        <f>"Cloud-based Retail Management Solutions"</f>
        <v>Cloud-based Retail Management Solutions</v>
      </c>
      <c r="C15" s="2" t="s">
        <v>7</v>
      </c>
      <c r="D15" s="2" t="str">
        <f>"2010"</f>
        <v>2010</v>
      </c>
      <c r="E15" s="2" t="str">
        <f>"E"</f>
        <v>E</v>
      </c>
      <c r="F15" s="2">
        <v>1.01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Ungar</dc:creator>
  <cp:lastModifiedBy>Jeremy Ungar</cp:lastModifiedBy>
  <dcterms:created xsi:type="dcterms:W3CDTF">2023-09-08T04:20:36Z</dcterms:created>
  <dcterms:modified xsi:type="dcterms:W3CDTF">2023-09-08T04:20:56Z</dcterms:modified>
</cp:coreProperties>
</file>